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<sst xmlns="http://schemas.openxmlformats.org/spreadsheetml/2006/main" count="83" uniqueCount="46">
  <si>
    <t>Bradworthy CP School</t>
  </si>
  <si>
    <t>Actual Allocation:</t>
  </si>
  <si>
    <t>Needs Led Allocation:</t>
  </si>
  <si>
    <t>Staffing:</t>
  </si>
  <si>
    <t>Music Teacher</t>
  </si>
  <si>
    <t>Art Teacher (PPA)</t>
  </si>
  <si>
    <t>Language Teacher</t>
  </si>
  <si>
    <t xml:space="preserve">Class 2 Teacher </t>
  </si>
  <si>
    <t>Class 3 Teacher</t>
  </si>
  <si>
    <t>Class 4 Teacher</t>
  </si>
  <si>
    <t>Class 5 Teacher</t>
  </si>
  <si>
    <t xml:space="preserve">Class 1 Teacher </t>
  </si>
  <si>
    <t>Class 1 Teacher</t>
  </si>
  <si>
    <t>Class 2 Teacher</t>
  </si>
  <si>
    <t xml:space="preserve">Head's Admin Cover </t>
  </si>
  <si>
    <t>Head's Admin Cover</t>
  </si>
  <si>
    <t>Classroom Assistants KS 2</t>
  </si>
  <si>
    <t>Meal Time Assistants</t>
  </si>
  <si>
    <t>Cleaning / Caretaking</t>
  </si>
  <si>
    <t>Kitchens</t>
  </si>
  <si>
    <t>Total:</t>
  </si>
  <si>
    <t>Cost / Year:</t>
  </si>
  <si>
    <t>Hours /Week:</t>
  </si>
  <si>
    <t>FTE:</t>
  </si>
  <si>
    <t>Class 5 Teacher / Headteacher</t>
  </si>
  <si>
    <t>Class 6 Teacher / Headteacher</t>
  </si>
  <si>
    <t>Administrator</t>
  </si>
  <si>
    <t>Admin Assistant</t>
  </si>
  <si>
    <t>Governor's Clerk</t>
  </si>
  <si>
    <t>Sports Coaching</t>
  </si>
  <si>
    <t>Classroom Assistants KS 1</t>
  </si>
  <si>
    <t>Classroom Assistants Foundation</t>
  </si>
  <si>
    <t>Total Staffing</t>
  </si>
  <si>
    <t>Based on a school roll of :</t>
  </si>
  <si>
    <t>we have :</t>
  </si>
  <si>
    <t xml:space="preserve">An average of </t>
  </si>
  <si>
    <t>children per class.</t>
  </si>
  <si>
    <t>minutes support per child, per week</t>
  </si>
  <si>
    <t>from adults other than the class teacher.</t>
  </si>
  <si>
    <t>An average of</t>
  </si>
  <si>
    <t>hours support per class, per week</t>
  </si>
  <si>
    <t>and an average of</t>
  </si>
  <si>
    <t>hours support per week in Foundation.</t>
  </si>
  <si>
    <t>One MTA for every</t>
  </si>
  <si>
    <t>children.</t>
  </si>
  <si>
    <t>hours of admin per child, per week.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</si>
</sst>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workbookViewId="0" topLeftCell="A1">
      <selection activeCell="H55" sqref="H55"/>
    </sheetView>
  </sheetViews>
  <sheetFormatPr defaultColWidth="9.140625" defaultRowHeight="12.75"/>
  <sheetData>
    <row r="1" ht="12.75">
      <c r="A1" s="1" t="s">
        <v>0</v>
      </c>
    </row>
    <row r="3" spans="1:10" ht="12.75">
      <c r="A3" s="1" t="s">
        <v>1</v>
      </c>
      <c r="J3" s="1" t="s">
        <v>2</v>
      </c>
    </row>
    <row r="5" spans="1:18" ht="12.75">
      <c r="A5" s="1" t="s">
        <v>3</v>
      </c>
      <c r="D5" t="s">
        <v>23</v>
      </c>
      <c r="E5" t="s">
        <v>22</v>
      </c>
      <c r="G5" t="s">
        <v>21</v>
      </c>
      <c r="I5" t="s">
        <v>20</v>
      </c>
      <c r="J5" s="1" t="s">
        <v>3</v>
      </c>
      <c r="M5" t="s">
        <v>23</v>
      </c>
      <c r="N5" t="s">
        <v>22</v>
      </c>
      <c r="P5" t="s">
        <v>21</v>
      </c>
      <c r="R5" t="s">
        <v>20</v>
      </c>
    </row>
    <row r="7" spans="1:16" ht="12.75">
      <c r="A7" t="s">
        <v>11</v>
      </c>
      <c r="D7">
        <v>1</v>
      </c>
      <c r="E7">
        <v>32.5</v>
      </c>
      <c r="G7">
        <f>8838+12708+8374+6462</f>
        <v>36382</v>
      </c>
      <c r="J7" t="s">
        <v>12</v>
      </c>
      <c r="M7">
        <v>1</v>
      </c>
      <c r="N7">
        <v>32.5</v>
      </c>
      <c r="P7">
        <f>G7</f>
        <v>36382</v>
      </c>
    </row>
    <row r="8" spans="1:16" ht="12.75">
      <c r="A8" t="s">
        <v>7</v>
      </c>
      <c r="D8">
        <v>1</v>
      </c>
      <c r="E8">
        <v>32.5</v>
      </c>
      <c r="G8">
        <v>51124</v>
      </c>
      <c r="J8" t="s">
        <v>13</v>
      </c>
      <c r="M8">
        <v>1</v>
      </c>
      <c r="N8">
        <v>32.5</v>
      </c>
      <c r="P8">
        <f>G8</f>
        <v>51124</v>
      </c>
    </row>
    <row r="9" spans="1:16" ht="12.75">
      <c r="A9" t="s">
        <v>8</v>
      </c>
      <c r="D9">
        <v>1</v>
      </c>
      <c r="E9">
        <v>32.5</v>
      </c>
      <c r="G9">
        <v>37396</v>
      </c>
      <c r="J9" t="s">
        <v>8</v>
      </c>
      <c r="M9">
        <v>1</v>
      </c>
      <c r="N9">
        <v>32.5</v>
      </c>
      <c r="P9">
        <f>G9</f>
        <v>37396</v>
      </c>
    </row>
    <row r="10" spans="1:16" ht="12.75">
      <c r="A10" t="s">
        <v>9</v>
      </c>
      <c r="D10">
        <v>1</v>
      </c>
      <c r="E10">
        <v>32.5</v>
      </c>
      <c r="G10">
        <v>30160</v>
      </c>
      <c r="J10" t="s">
        <v>9</v>
      </c>
      <c r="M10">
        <v>1</v>
      </c>
      <c r="N10">
        <v>32.5</v>
      </c>
      <c r="P10">
        <f>G10</f>
        <v>30160</v>
      </c>
    </row>
    <row r="11" spans="1:16" ht="12.75">
      <c r="A11" t="s">
        <v>24</v>
      </c>
      <c r="D11">
        <v>1</v>
      </c>
      <c r="E11">
        <v>32.5</v>
      </c>
      <c r="G11">
        <v>57189</v>
      </c>
      <c r="J11" t="s">
        <v>10</v>
      </c>
      <c r="M11">
        <v>1</v>
      </c>
      <c r="N11">
        <v>32.5</v>
      </c>
      <c r="P11">
        <f>G10</f>
        <v>30160</v>
      </c>
    </row>
    <row r="12" spans="10:16" ht="12.75">
      <c r="J12" t="s">
        <v>25</v>
      </c>
      <c r="M12">
        <v>1</v>
      </c>
      <c r="N12">
        <v>32.5</v>
      </c>
      <c r="P12">
        <f>G11</f>
        <v>57189</v>
      </c>
    </row>
    <row r="13" spans="1:7" ht="12.75">
      <c r="A13" t="s">
        <v>5</v>
      </c>
      <c r="D13">
        <v>0.5</v>
      </c>
      <c r="E13">
        <v>16.25</v>
      </c>
      <c r="G13">
        <v>17885</v>
      </c>
    </row>
    <row r="14" spans="1:16" ht="12.75">
      <c r="A14" t="s">
        <v>4</v>
      </c>
      <c r="D14">
        <v>0.2</v>
      </c>
      <c r="E14">
        <v>6.5</v>
      </c>
      <c r="G14">
        <v>6854</v>
      </c>
      <c r="J14" t="s">
        <v>5</v>
      </c>
      <c r="M14">
        <v>0.5</v>
      </c>
      <c r="N14">
        <v>16.25</v>
      </c>
      <c r="P14">
        <f>G13</f>
        <v>17885</v>
      </c>
    </row>
    <row r="15" spans="10:16" ht="12.75">
      <c r="J15" t="s">
        <v>4</v>
      </c>
      <c r="M15">
        <v>0.2</v>
      </c>
      <c r="N15">
        <v>6.5</v>
      </c>
      <c r="P15">
        <f>G14</f>
        <v>6854</v>
      </c>
    </row>
    <row r="16" spans="1:16" ht="12.75">
      <c r="A16" t="s">
        <v>15</v>
      </c>
      <c r="D16">
        <v>0.4</v>
      </c>
      <c r="E16">
        <v>13</v>
      </c>
      <c r="G16">
        <v>8374</v>
      </c>
      <c r="I16">
        <f>SUM(G7:G16)</f>
        <v>245364</v>
      </c>
      <c r="J16" t="s">
        <v>6</v>
      </c>
      <c r="M16">
        <v>0.2</v>
      </c>
      <c r="N16">
        <v>6.5</v>
      </c>
      <c r="P16">
        <f>G14</f>
        <v>6854</v>
      </c>
    </row>
    <row r="18" spans="1:18" ht="12.75">
      <c r="A18" t="s">
        <v>29</v>
      </c>
      <c r="D18">
        <v>0.22</v>
      </c>
      <c r="E18">
        <v>8</v>
      </c>
      <c r="G18">
        <v>8686</v>
      </c>
      <c r="I18">
        <v>3638</v>
      </c>
      <c r="J18" t="s">
        <v>14</v>
      </c>
      <c r="M18">
        <v>0.4</v>
      </c>
      <c r="N18">
        <v>13</v>
      </c>
      <c r="P18">
        <f>G16</f>
        <v>8374</v>
      </c>
      <c r="R18">
        <f>SUM(P7:P18)</f>
        <v>282378</v>
      </c>
    </row>
    <row r="20" spans="1:18" ht="12.75">
      <c r="A20" t="s">
        <v>31</v>
      </c>
      <c r="D20">
        <v>0.54</v>
      </c>
      <c r="E20">
        <v>20</v>
      </c>
      <c r="G20">
        <f>5254+1447+1447</f>
        <v>8148</v>
      </c>
      <c r="J20" t="s">
        <v>29</v>
      </c>
      <c r="M20">
        <v>0.38</v>
      </c>
      <c r="N20">
        <v>14</v>
      </c>
      <c r="P20">
        <f>G18</f>
        <v>8686</v>
      </c>
      <c r="R20">
        <v>6367</v>
      </c>
    </row>
    <row r="21" spans="1:7" ht="12.75">
      <c r="A21" t="s">
        <v>30</v>
      </c>
      <c r="D21">
        <v>0.16</v>
      </c>
      <c r="E21">
        <v>6</v>
      </c>
      <c r="G21">
        <f>23813*0.25</f>
        <v>5953.25</v>
      </c>
    </row>
    <row r="22" spans="1:16" ht="12.75">
      <c r="A22" t="s">
        <v>16</v>
      </c>
      <c r="D22">
        <v>1.55</v>
      </c>
      <c r="E22">
        <v>58.75</v>
      </c>
      <c r="G22">
        <f>(23813*0.75)+5572</f>
        <v>23431.75</v>
      </c>
      <c r="I22">
        <f>SUM(G20:G22)</f>
        <v>37533</v>
      </c>
      <c r="J22" t="s">
        <v>31</v>
      </c>
      <c r="M22">
        <v>0.54</v>
      </c>
      <c r="N22">
        <v>20</v>
      </c>
      <c r="P22">
        <f>G20</f>
        <v>8148</v>
      </c>
    </row>
    <row r="23" spans="10:16" ht="12.75">
      <c r="J23" t="s">
        <v>30</v>
      </c>
      <c r="M23">
        <v>0.43</v>
      </c>
      <c r="N23">
        <v>16</v>
      </c>
      <c r="P23">
        <f>G21*2</f>
        <v>11906.5</v>
      </c>
    </row>
    <row r="24" spans="1:18" ht="12.75">
      <c r="A24" t="s">
        <v>26</v>
      </c>
      <c r="D24">
        <v>0.95</v>
      </c>
      <c r="E24">
        <v>35</v>
      </c>
      <c r="G24">
        <v>27542</v>
      </c>
      <c r="J24" t="s">
        <v>16</v>
      </c>
      <c r="M24">
        <v>1.78</v>
      </c>
      <c r="N24">
        <v>64</v>
      </c>
      <c r="P24">
        <f>G22*1.5</f>
        <v>35147.625</v>
      </c>
      <c r="R24">
        <f>SUM(P22:P24)</f>
        <v>55202.125</v>
      </c>
    </row>
    <row r="25" spans="1:7" ht="12.75">
      <c r="A25" t="s">
        <v>27</v>
      </c>
      <c r="D25">
        <v>0.41</v>
      </c>
      <c r="E25">
        <v>15</v>
      </c>
      <c r="G25">
        <v>8358</v>
      </c>
    </row>
    <row r="26" spans="1:16" ht="12.75">
      <c r="A26" t="s">
        <v>28</v>
      </c>
      <c r="D26">
        <v>0.05</v>
      </c>
      <c r="E26">
        <v>2</v>
      </c>
      <c r="G26">
        <v>934</v>
      </c>
      <c r="I26">
        <f>SUM(G24:G26)</f>
        <v>36834</v>
      </c>
      <c r="J26" t="s">
        <v>26</v>
      </c>
      <c r="M26">
        <v>0.95</v>
      </c>
      <c r="N26">
        <v>35</v>
      </c>
      <c r="P26">
        <f>G24</f>
        <v>27542</v>
      </c>
    </row>
    <row r="27" spans="10:16" ht="12.75">
      <c r="J27" t="s">
        <v>27</v>
      </c>
      <c r="M27">
        <v>0.41</v>
      </c>
      <c r="N27">
        <v>15</v>
      </c>
      <c r="P27">
        <f>G25</f>
        <v>8358</v>
      </c>
    </row>
    <row r="28" spans="1:18" ht="12.75">
      <c r="A28" t="s">
        <v>17</v>
      </c>
      <c r="D28">
        <v>0.7</v>
      </c>
      <c r="E28">
        <v>25.75</v>
      </c>
      <c r="G28">
        <v>7248</v>
      </c>
      <c r="I28">
        <v>8615</v>
      </c>
      <c r="J28" t="s">
        <v>28</v>
      </c>
      <c r="M28">
        <v>0.05</v>
      </c>
      <c r="N28">
        <v>2</v>
      </c>
      <c r="P28">
        <f>G26</f>
        <v>934</v>
      </c>
      <c r="R28">
        <f>SUM(P26:P28)</f>
        <v>36834</v>
      </c>
    </row>
    <row r="30" spans="1:18" ht="12.75">
      <c r="A30" t="s">
        <v>18</v>
      </c>
      <c r="D30">
        <v>0.77</v>
      </c>
      <c r="E30">
        <v>28.5</v>
      </c>
      <c r="G30">
        <v>9688</v>
      </c>
      <c r="I30">
        <v>9119</v>
      </c>
      <c r="J30" t="s">
        <v>17</v>
      </c>
      <c r="M30">
        <v>0.7</v>
      </c>
      <c r="N30">
        <v>25.75</v>
      </c>
      <c r="P30">
        <f>G28</f>
        <v>7248</v>
      </c>
      <c r="R30">
        <v>8615</v>
      </c>
    </row>
    <row r="32" spans="1:18" ht="12.75">
      <c r="A32" t="s">
        <v>19</v>
      </c>
      <c r="D32">
        <v>1.14</v>
      </c>
      <c r="E32">
        <v>42.5</v>
      </c>
      <c r="G32">
        <v>21554</v>
      </c>
      <c r="I32">
        <v>20425</v>
      </c>
      <c r="J32" t="s">
        <v>18</v>
      </c>
      <c r="M32">
        <v>0.77</v>
      </c>
      <c r="N32">
        <v>28.5</v>
      </c>
      <c r="P32">
        <f>G30</f>
        <v>9688</v>
      </c>
      <c r="R32">
        <v>9119</v>
      </c>
    </row>
    <row r="34" spans="7:18" ht="12.75">
      <c r="G34" s="1" t="s">
        <v>32</v>
      </c>
      <c r="I34" s="1">
        <f>SUM(I7:I32)</f>
        <v>361528</v>
      </c>
      <c r="J34" t="s">
        <v>19</v>
      </c>
      <c r="M34">
        <v>1.14</v>
      </c>
      <c r="N34">
        <v>42.5</v>
      </c>
      <c r="P34">
        <f>G32</f>
        <v>21554</v>
      </c>
      <c r="R34">
        <v>20425</v>
      </c>
    </row>
    <row r="36" spans="16:18" ht="12.75">
      <c r="P36" s="1" t="s">
        <v>32</v>
      </c>
      <c r="R36" s="1">
        <f>SUM(R7:R34)</f>
        <v>418940.125</v>
      </c>
    </row>
    <row r="37" spans="1:5" ht="12.75">
      <c r="A37" t="s">
        <v>33</v>
      </c>
      <c r="D37">
        <v>145</v>
      </c>
      <c r="E37" t="s">
        <v>34</v>
      </c>
    </row>
    <row r="39" spans="1:14" ht="12.75">
      <c r="A39" t="s">
        <v>35</v>
      </c>
      <c r="C39">
        <f>D37/5</f>
        <v>29</v>
      </c>
      <c r="D39" t="s">
        <v>36</v>
      </c>
      <c r="J39" t="s">
        <v>33</v>
      </c>
      <c r="M39">
        <v>145</v>
      </c>
      <c r="N39" t="s">
        <v>34</v>
      </c>
    </row>
    <row r="40" spans="1:4" ht="12.75">
      <c r="A40" t="s">
        <v>35</v>
      </c>
      <c r="C40">
        <f>((SUM(E13:E22))/D37)*60</f>
        <v>53.172413793103445</v>
      </c>
      <c r="D40" t="s">
        <v>37</v>
      </c>
    </row>
    <row r="41" spans="4:13" ht="12.75">
      <c r="D41" t="s">
        <v>38</v>
      </c>
      <c r="J41" t="s">
        <v>35</v>
      </c>
      <c r="L41">
        <f>M39/6</f>
        <v>24.166666666666668</v>
      </c>
      <c r="M41" t="s">
        <v>36</v>
      </c>
    </row>
    <row r="42" spans="1:13" ht="12.75">
      <c r="A42" t="s">
        <v>39</v>
      </c>
      <c r="C42">
        <v>16</v>
      </c>
      <c r="D42" t="s">
        <v>40</v>
      </c>
      <c r="J42" t="s">
        <v>35</v>
      </c>
      <c r="L42">
        <f>((SUM(N14:N24))/M39)*60</f>
        <v>64.65517241379311</v>
      </c>
      <c r="M42" t="s">
        <v>37</v>
      </c>
    </row>
    <row r="43" spans="1:13" ht="12.75">
      <c r="A43" t="s">
        <v>41</v>
      </c>
      <c r="C43">
        <v>20</v>
      </c>
      <c r="D43" t="s">
        <v>42</v>
      </c>
      <c r="M43" t="s">
        <v>38</v>
      </c>
    </row>
    <row r="44" spans="1:13" ht="12.75">
      <c r="A44" t="s">
        <v>43</v>
      </c>
      <c r="C44">
        <f>D37/4</f>
        <v>36.25</v>
      </c>
      <c r="D44" t="s">
        <v>44</v>
      </c>
      <c r="J44" t="s">
        <v>39</v>
      </c>
      <c r="L44">
        <v>16</v>
      </c>
      <c r="M44" t="s">
        <v>40</v>
      </c>
    </row>
    <row r="45" spans="1:13" ht="12.75">
      <c r="A45" t="s">
        <v>39</v>
      </c>
      <c r="C45">
        <f>(SUM(E24:E26))/D37</f>
        <v>0.3586206896551724</v>
      </c>
      <c r="D45" t="s">
        <v>45</v>
      </c>
      <c r="J45" t="s">
        <v>41</v>
      </c>
      <c r="L45">
        <v>20</v>
      </c>
      <c r="M45" t="s">
        <v>42</v>
      </c>
    </row>
    <row r="46" spans="10:13" ht="12.75">
      <c r="J46" t="s">
        <v>43</v>
      </c>
      <c r="L46">
        <f>M39/4</f>
        <v>36.25</v>
      </c>
      <c r="M46" t="s">
        <v>44</v>
      </c>
    </row>
    <row r="47" spans="10:13" ht="12.75">
      <c r="J47" t="s">
        <v>39</v>
      </c>
      <c r="L47">
        <f>(SUM(N26:N28))/M39</f>
        <v>0.3586206896551724</v>
      </c>
      <c r="M47" t="s">
        <v>45</v>
      </c>
    </row>
    <row r="57" spans="1:10" ht="12.75">
      <c r="A57" s="1"/>
      <c r="J57" s="1"/>
    </row>
    <row r="66" spans="1:10" ht="12.75">
      <c r="A66" s="1"/>
      <c r="J66" s="1"/>
    </row>
    <row r="73" spans="1:10" ht="12.75">
      <c r="A73" s="1"/>
      <c r="J73" s="1"/>
    </row>
    <row r="81" spans="1:10" ht="12.75">
      <c r="A81" s="1"/>
      <c r="J81" s="1"/>
    </row>
    <row r="89" spans="6:18" ht="12.75">
      <c r="F89" s="1"/>
      <c r="I89" s="1"/>
      <c r="O89" s="1"/>
      <c r="R89" s="1"/>
    </row>
    <row r="91" spans="6:9" ht="12.75">
      <c r="F91" s="1"/>
      <c r="I91" s="1"/>
    </row>
    <row r="92" spans="15:18" ht="12.75">
      <c r="O92" s="1"/>
      <c r="R92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</cp:lastModifiedBy>
  <dcterms:created xsi:type="dcterms:W3CDTF">2008-01-14T16:44:01Z</dcterms:created>
  <dcterms:modified xsi:type="dcterms:W3CDTF">2008-09-10T13:15:24Z</dcterms:modified>
  <cp:category/>
  <cp:version/>
  <cp:contentType/>
  <cp:contentStatus/>
</cp:coreProperties>
</file>